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8" yWindow="96" windowWidth="12120" windowHeight="8736" tabRatio="575"/>
  </bookViews>
  <sheets>
    <sheet name="Bid Sheet" sheetId="23" r:id="rId1"/>
  </sheets>
  <definedNames>
    <definedName name="_xlnm.Print_Area" localSheetId="0">'Bid Sheet'!$A$1:$G$30</definedName>
  </definedNames>
  <calcPr calcId="145621"/>
</workbook>
</file>

<file path=xl/calcChain.xml><?xml version="1.0" encoding="utf-8"?>
<calcChain xmlns="http://schemas.openxmlformats.org/spreadsheetml/2006/main">
  <c r="D13" i="23" l="1"/>
  <c r="D12" i="23"/>
  <c r="D14" i="23"/>
  <c r="F14" i="23"/>
  <c r="D23" i="23"/>
  <c r="D26" i="23"/>
  <c r="F26" i="23"/>
  <c r="D25" i="23"/>
  <c r="F25" i="23"/>
  <c r="D24" i="23"/>
  <c r="F24" i="23"/>
  <c r="F23" i="23"/>
  <c r="D29" i="23"/>
  <c r="F29" i="23"/>
  <c r="D28" i="23"/>
  <c r="F28" i="23"/>
  <c r="F27" i="23"/>
  <c r="D22" i="23"/>
  <c r="F22" i="23"/>
  <c r="F21" i="23"/>
  <c r="F20" i="23"/>
  <c r="D19" i="23"/>
  <c r="F19" i="23"/>
  <c r="F18" i="23"/>
  <c r="F17" i="23"/>
  <c r="F16" i="23"/>
  <c r="D15" i="23"/>
  <c r="F15" i="23"/>
  <c r="F13" i="23"/>
  <c r="F12" i="23"/>
  <c r="D11" i="23"/>
  <c r="F11" i="23"/>
  <c r="F10" i="23"/>
  <c r="D9" i="23"/>
  <c r="F9" i="23"/>
  <c r="F8" i="23"/>
  <c r="F7" i="23"/>
  <c r="F30" i="23"/>
</calcChain>
</file>

<file path=xl/sharedStrings.xml><?xml version="1.0" encoding="utf-8"?>
<sst xmlns="http://schemas.openxmlformats.org/spreadsheetml/2006/main" count="100" uniqueCount="83">
  <si>
    <t>SY</t>
  </si>
  <si>
    <t>570-5</t>
  </si>
  <si>
    <t>Fertilizer</t>
  </si>
  <si>
    <t>TN</t>
  </si>
  <si>
    <t>570-9</t>
  </si>
  <si>
    <t>MG</t>
  </si>
  <si>
    <t>LS</t>
  </si>
  <si>
    <t>EA</t>
  </si>
  <si>
    <t>LF</t>
  </si>
  <si>
    <t>AC</t>
  </si>
  <si>
    <t>CY</t>
  </si>
  <si>
    <t>Description</t>
  </si>
  <si>
    <t>Unit</t>
  </si>
  <si>
    <t>Quantity</t>
  </si>
  <si>
    <t>Unit Price</t>
  </si>
  <si>
    <t>Total Dollar</t>
  </si>
  <si>
    <t>Mobilization</t>
  </si>
  <si>
    <t>Maintenance of Traffic</t>
  </si>
  <si>
    <t>Clearing &amp; Grubbing</t>
  </si>
  <si>
    <t>101-1</t>
  </si>
  <si>
    <t>102-1</t>
  </si>
  <si>
    <t>120-1</t>
  </si>
  <si>
    <t>Water</t>
  </si>
  <si>
    <t>Excavation Regular</t>
  </si>
  <si>
    <t>110-1-1</t>
  </si>
  <si>
    <t>DOT Pay Item#</t>
  </si>
  <si>
    <t>Notes</t>
  </si>
  <si>
    <t>Mitered End Sec. (Opt. Rd. 18" CD)</t>
  </si>
  <si>
    <t>Type "C" Inlet, Dt. Bot. (&lt;10')</t>
  </si>
  <si>
    <t>430-982125</t>
  </si>
  <si>
    <t>400-1-25</t>
  </si>
  <si>
    <t>530-3-4</t>
  </si>
  <si>
    <t xml:space="preserve">Rip-rap Rubble, F&amp;I, Ditch Lining </t>
  </si>
  <si>
    <t>LC-999-01</t>
  </si>
  <si>
    <t>LC-999-02</t>
  </si>
  <si>
    <t>LC-999-03</t>
  </si>
  <si>
    <t>LC-999-04</t>
  </si>
  <si>
    <t>LC-999-05</t>
  </si>
  <si>
    <t>LC-999-06</t>
  </si>
  <si>
    <t>104-10-3</t>
  </si>
  <si>
    <t>Sediment Barrier</t>
  </si>
  <si>
    <t>104-15</t>
  </si>
  <si>
    <t>Soil Tracking Prevention Device</t>
  </si>
  <si>
    <t>Concrete Class I (Mass Structure &amp; Misc.)</t>
  </si>
  <si>
    <t>120-6</t>
  </si>
  <si>
    <t>Embankment</t>
  </si>
  <si>
    <t>162-1-11</t>
  </si>
  <si>
    <t>Prepared Soil Layer, Finish Soil Layer, 6"</t>
  </si>
  <si>
    <t>425-1-521</t>
  </si>
  <si>
    <t>430-174-101</t>
  </si>
  <si>
    <t>Pipe Culv. Opt. Mat. (RCP) Round, 0-24" SD</t>
  </si>
  <si>
    <t>570-1-2</t>
  </si>
  <si>
    <t xml:space="preserve">Staff Gauge 5' high w/ 0.1' graduated markings </t>
  </si>
  <si>
    <t>Performance Turf, Sod (centipede)</t>
  </si>
  <si>
    <t>570-1-1</t>
  </si>
  <si>
    <t>TOTAL FOR STORMWATER AND LANDSCAPES:</t>
  </si>
  <si>
    <t>Performance Turf (seed &amp; mulch)</t>
  </si>
  <si>
    <t>Landscape Timber (6"x6"x10 ft length pressure treated)</t>
  </si>
  <si>
    <t xml:space="preserve">Filter PVC Pipe - 4" perforated w/ clean outs </t>
  </si>
  <si>
    <t>Quantity may be reduced per owner's direction.</t>
  </si>
  <si>
    <t>Including concrete pad</t>
  </si>
  <si>
    <t>LEON COUNTY PROJECT NO.:</t>
  </si>
  <si>
    <t xml:space="preserve">DATE:  </t>
  </si>
  <si>
    <t>SUMMARY OF PAY ITEMS</t>
  </si>
  <si>
    <t>PROJECT:  APALACHEE REGIONAL PARK BALL FIELDS STROMWATER MITIGATION</t>
  </si>
  <si>
    <t>Including project stakeout, as-built survey &amp; construction tests.</t>
  </si>
  <si>
    <t>Filter Gravel - Coarse Aggregate #57 Stone (granitic)</t>
  </si>
  <si>
    <t>Including pond, swales, filter /underdrain &amp; discharge pipe</t>
  </si>
  <si>
    <t>Discharge pipe</t>
  </si>
  <si>
    <t>Filter/underdrain &amp; discharge pipe</t>
  </si>
  <si>
    <t xml:space="preserve">Filter/underdrain </t>
  </si>
  <si>
    <t xml:space="preserve">Drake Elm (2" caliper) </t>
  </si>
  <si>
    <t xml:space="preserve">with 2" compacted mulch, planting soil &amp; guy wires </t>
  </si>
  <si>
    <t>May require removal of small trees or bushes.  Filter fabric included.</t>
  </si>
  <si>
    <t>Filter Media - Fine Aggregate, A-3 Sand</t>
  </si>
  <si>
    <t>Including removal of split fence, brushes, and trees less than 4" dia., and disposal</t>
  </si>
  <si>
    <t>Spillway; 3,000 psi fibercrete</t>
  </si>
  <si>
    <t>Connected w/ filter pipes and discharge pipe</t>
  </si>
  <si>
    <t>Pond bottom &amp; staging area; quantity may increase per owner's direction.</t>
  </si>
  <si>
    <t>Per Sheet 2 details</t>
  </si>
  <si>
    <t>Erosion/sediment control devices</t>
  </si>
  <si>
    <t xml:space="preserve">Including filter fabric, cleanouts and 20 LF at end of discharge pipe </t>
  </si>
  <si>
    <t>Including galvanized anchors for each timber to fasten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</si>
</sst>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 applyProtection="1"/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/>
    <xf numFmtId="0" fontId="1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0" fontId="4" fillId="0" borderId="14" xfId="0" applyFont="1" applyBorder="1" applyAlignment="1" applyProtection="1"/>
    <xf numFmtId="0" fontId="2" fillId="0" borderId="15" xfId="0" applyFont="1" applyBorder="1" applyAlignment="1" applyProtection="1">
      <alignment horizontal="center"/>
    </xf>
    <xf numFmtId="2" fontId="2" fillId="0" borderId="15" xfId="0" applyNumberFormat="1" applyFont="1" applyBorder="1" applyAlignment="1" applyProtection="1">
      <alignment horizontal="right"/>
    </xf>
    <xf numFmtId="8" fontId="4" fillId="0" borderId="16" xfId="0" applyNumberFormat="1" applyFont="1" applyBorder="1" applyAlignment="1" applyProtection="1"/>
    <xf numFmtId="0" fontId="2" fillId="0" borderId="17" xfId="0" applyFont="1" applyBorder="1" applyAlignment="1" applyProtection="1">
      <alignment wrapText="1"/>
    </xf>
    <xf numFmtId="0" fontId="2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/>
    <xf numFmtId="0" fontId="2" fillId="0" borderId="20" xfId="0" applyFont="1" applyBorder="1" applyAlignment="1" applyProtection="1">
      <alignment horizontal="center"/>
    </xf>
    <xf numFmtId="2" fontId="2" fillId="0" borderId="20" xfId="0" applyNumberFormat="1" applyFont="1" applyBorder="1" applyAlignment="1" applyProtection="1">
      <alignment horizontal="right"/>
    </xf>
    <xf numFmtId="8" fontId="4" fillId="0" borderId="21" xfId="0" applyNumberFormat="1" applyFont="1" applyBorder="1" applyAlignment="1" applyProtection="1"/>
    <xf numFmtId="0" fontId="2" fillId="0" borderId="22" xfId="0" applyFont="1" applyBorder="1" applyAlignment="1" applyProtection="1">
      <alignment wrapText="1"/>
    </xf>
    <xf numFmtId="0" fontId="2" fillId="0" borderId="23" xfId="0" applyFont="1" applyBorder="1" applyAlignment="1" applyProtection="1">
      <alignment horizontal="left"/>
    </xf>
    <xf numFmtId="0" fontId="4" fillId="0" borderId="24" xfId="0" applyFont="1" applyBorder="1" applyAlignment="1" applyProtection="1"/>
    <xf numFmtId="0" fontId="2" fillId="0" borderId="25" xfId="0" applyFont="1" applyBorder="1" applyAlignment="1" applyProtection="1">
      <alignment horizontal="center"/>
    </xf>
    <xf numFmtId="2" fontId="2" fillId="0" borderId="25" xfId="0" applyNumberFormat="1" applyFont="1" applyBorder="1" applyAlignment="1" applyProtection="1">
      <alignment horizontal="right"/>
    </xf>
    <xf numFmtId="8" fontId="4" fillId="0" borderId="26" xfId="0" applyNumberFormat="1" applyFont="1" applyBorder="1" applyAlignment="1" applyProtection="1"/>
    <xf numFmtId="0" fontId="2" fillId="0" borderId="27" xfId="0" applyFont="1" applyBorder="1" applyAlignment="1" applyProtection="1">
      <alignment wrapText="1"/>
    </xf>
    <xf numFmtId="0" fontId="1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/>
    <xf numFmtId="0" fontId="2" fillId="0" borderId="29" xfId="0" applyFont="1" applyBorder="1" applyAlignment="1" applyProtection="1">
      <alignment horizontal="left"/>
    </xf>
    <xf numFmtId="0" fontId="0" fillId="0" borderId="29" xfId="0" applyBorder="1" applyProtection="1"/>
    <xf numFmtId="0" fontId="2" fillId="0" borderId="29" xfId="0" applyFont="1" applyBorder="1" applyProtection="1"/>
    <xf numFmtId="8" fontId="3" fillId="0" borderId="30" xfId="0" applyNumberFormat="1" applyFont="1" applyBorder="1" applyProtection="1"/>
    <xf numFmtId="0" fontId="0" fillId="0" borderId="31" xfId="0" applyBorder="1" applyAlignment="1" applyProtection="1">
      <alignment wrapText="1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90" zoomScaleNormal="90" workbookViewId="0">
      <selection activeCell="E32" sqref="E32"/>
    </sheetView>
  </sheetViews>
  <sheetFormatPr defaultRowHeight="13.2" x14ac:dyDescent="0.25"/>
  <cols>
    <col min="1" max="1" width="14.44140625" customWidth="1"/>
    <col min="2" max="2" width="45.6640625" bestFit="1" customWidth="1"/>
    <col min="4" max="4" width="9.5546875" bestFit="1" customWidth="1"/>
    <col min="5" max="5" width="9.88671875" bestFit="1" customWidth="1"/>
    <col min="6" max="6" width="13.6640625" bestFit="1" customWidth="1"/>
    <col min="7" max="7" width="29.6640625" bestFit="1" customWidth="1"/>
  </cols>
  <sheetData>
    <row r="1" spans="1:7" ht="18" x14ac:dyDescent="0.35">
      <c r="A1" s="39" t="s">
        <v>63</v>
      </c>
      <c r="B1" s="40"/>
      <c r="C1" s="40"/>
      <c r="D1" s="40"/>
      <c r="E1" s="40"/>
      <c r="F1" s="40"/>
      <c r="G1" s="41"/>
    </row>
    <row r="2" spans="1:7" ht="14.4" x14ac:dyDescent="0.3">
      <c r="A2" s="37" t="s">
        <v>64</v>
      </c>
      <c r="B2" s="38"/>
      <c r="C2" s="38"/>
      <c r="D2" s="38"/>
      <c r="E2" s="38"/>
      <c r="F2" s="38"/>
      <c r="G2" s="1"/>
    </row>
    <row r="3" spans="1:7" ht="14.4" x14ac:dyDescent="0.3">
      <c r="A3" s="37" t="s">
        <v>61</v>
      </c>
      <c r="B3" s="38"/>
      <c r="C3" s="38"/>
      <c r="D3" s="38"/>
      <c r="E3" s="38"/>
      <c r="F3" s="38"/>
      <c r="G3" s="1"/>
    </row>
    <row r="4" spans="1:7" ht="14.4" x14ac:dyDescent="0.3">
      <c r="A4" s="37" t="s">
        <v>62</v>
      </c>
      <c r="B4" s="38"/>
      <c r="C4" s="38"/>
      <c r="D4" s="38"/>
      <c r="E4" s="38"/>
      <c r="F4" s="38"/>
      <c r="G4" s="1"/>
    </row>
    <row r="5" spans="1:7" ht="13.8" thickBot="1" x14ac:dyDescent="0.3">
      <c r="A5" s="2"/>
      <c r="B5" s="3"/>
      <c r="C5" s="3"/>
      <c r="D5" s="3"/>
      <c r="E5" s="3"/>
      <c r="F5" s="3"/>
      <c r="G5" s="4"/>
    </row>
    <row r="6" spans="1:7" x14ac:dyDescent="0.25">
      <c r="A6" s="5" t="s">
        <v>25</v>
      </c>
      <c r="B6" s="6" t="s">
        <v>11</v>
      </c>
      <c r="C6" s="7" t="s">
        <v>12</v>
      </c>
      <c r="D6" s="7" t="s">
        <v>13</v>
      </c>
      <c r="E6" s="7" t="s">
        <v>14</v>
      </c>
      <c r="F6" s="8" t="s">
        <v>15</v>
      </c>
      <c r="G6" s="8" t="s">
        <v>26</v>
      </c>
    </row>
    <row r="7" spans="1:7" ht="23.4" x14ac:dyDescent="0.25">
      <c r="A7" s="9" t="s">
        <v>19</v>
      </c>
      <c r="B7" s="10" t="s">
        <v>16</v>
      </c>
      <c r="C7" s="11" t="s">
        <v>6</v>
      </c>
      <c r="D7" s="12">
        <v>1</v>
      </c>
      <c r="E7" s="34"/>
      <c r="F7" s="13">
        <f>E7*D7</f>
        <v>0</v>
      </c>
      <c r="G7" s="14" t="s">
        <v>65</v>
      </c>
    </row>
    <row r="8" spans="1:7" x14ac:dyDescent="0.25">
      <c r="A8" s="15" t="s">
        <v>20</v>
      </c>
      <c r="B8" s="16" t="s">
        <v>17</v>
      </c>
      <c r="C8" s="17" t="s">
        <v>6</v>
      </c>
      <c r="D8" s="18">
        <v>1</v>
      </c>
      <c r="E8" s="35"/>
      <c r="F8" s="19">
        <f t="shared" ref="F8:F27" si="0">D8*E8</f>
        <v>0</v>
      </c>
      <c r="G8" s="20"/>
    </row>
    <row r="9" spans="1:7" x14ac:dyDescent="0.25">
      <c r="A9" s="15" t="s">
        <v>39</v>
      </c>
      <c r="B9" s="16" t="s">
        <v>40</v>
      </c>
      <c r="C9" s="17" t="s">
        <v>8</v>
      </c>
      <c r="D9" s="18">
        <f>100+150+700</f>
        <v>950</v>
      </c>
      <c r="E9" s="35"/>
      <c r="F9" s="19">
        <f t="shared" si="0"/>
        <v>0</v>
      </c>
      <c r="G9" s="20" t="s">
        <v>80</v>
      </c>
    </row>
    <row r="10" spans="1:7" x14ac:dyDescent="0.25">
      <c r="A10" s="15" t="s">
        <v>41</v>
      </c>
      <c r="B10" s="16" t="s">
        <v>42</v>
      </c>
      <c r="C10" s="17" t="s">
        <v>7</v>
      </c>
      <c r="D10" s="18">
        <v>2</v>
      </c>
      <c r="E10" s="35"/>
      <c r="F10" s="19">
        <f t="shared" si="0"/>
        <v>0</v>
      </c>
      <c r="G10" s="20" t="s">
        <v>79</v>
      </c>
    </row>
    <row r="11" spans="1:7" ht="34.799999999999997" x14ac:dyDescent="0.25">
      <c r="A11" s="15" t="s">
        <v>24</v>
      </c>
      <c r="B11" s="16" t="s">
        <v>18</v>
      </c>
      <c r="C11" s="17" t="s">
        <v>9</v>
      </c>
      <c r="D11" s="18">
        <f>(66975+11800)/43560</f>
        <v>1.8084251606978881</v>
      </c>
      <c r="E11" s="35"/>
      <c r="F11" s="19">
        <f t="shared" si="0"/>
        <v>0</v>
      </c>
      <c r="G11" s="20" t="s">
        <v>75</v>
      </c>
    </row>
    <row r="12" spans="1:7" ht="23.4" x14ac:dyDescent="0.25">
      <c r="A12" s="15" t="s">
        <v>21</v>
      </c>
      <c r="B12" s="16" t="s">
        <v>23</v>
      </c>
      <c r="C12" s="17" t="s">
        <v>10</v>
      </c>
      <c r="D12" s="18">
        <f>1800+70*2.5*4/27</f>
        <v>1825.9259259259259</v>
      </c>
      <c r="E12" s="35"/>
      <c r="F12" s="19">
        <f t="shared" si="0"/>
        <v>0</v>
      </c>
      <c r="G12" s="20" t="s">
        <v>67</v>
      </c>
    </row>
    <row r="13" spans="1:7" ht="23.4" x14ac:dyDescent="0.25">
      <c r="A13" s="15" t="s">
        <v>44</v>
      </c>
      <c r="B13" s="16" t="s">
        <v>45</v>
      </c>
      <c r="C13" s="17" t="s">
        <v>10</v>
      </c>
      <c r="D13" s="18">
        <f>3065+148+70*2.5*2/27</f>
        <v>3225.962962962963</v>
      </c>
      <c r="E13" s="35"/>
      <c r="F13" s="19">
        <f t="shared" si="0"/>
        <v>0</v>
      </c>
      <c r="G13" s="20" t="s">
        <v>67</v>
      </c>
    </row>
    <row r="14" spans="1:7" x14ac:dyDescent="0.25">
      <c r="A14" s="15" t="s">
        <v>46</v>
      </c>
      <c r="B14" s="16" t="s">
        <v>47</v>
      </c>
      <c r="C14" s="17" t="s">
        <v>0</v>
      </c>
      <c r="D14" s="18">
        <f>(66975+11800)/9+30*60/9+30*50/9</f>
        <v>9119.4444444444434</v>
      </c>
      <c r="E14" s="35"/>
      <c r="F14" s="19">
        <f t="shared" si="0"/>
        <v>0</v>
      </c>
      <c r="G14" s="20"/>
    </row>
    <row r="15" spans="1:7" x14ac:dyDescent="0.25">
      <c r="A15" s="15" t="s">
        <v>30</v>
      </c>
      <c r="B15" s="16" t="s">
        <v>43</v>
      </c>
      <c r="C15" s="17" t="s">
        <v>10</v>
      </c>
      <c r="D15" s="18">
        <f>(20*25*4/12)/27</f>
        <v>6.1728395061728394</v>
      </c>
      <c r="E15" s="35"/>
      <c r="F15" s="19">
        <f t="shared" si="0"/>
        <v>0</v>
      </c>
      <c r="G15" s="20" t="s">
        <v>76</v>
      </c>
    </row>
    <row r="16" spans="1:7" ht="23.4" x14ac:dyDescent="0.25">
      <c r="A16" s="15" t="s">
        <v>48</v>
      </c>
      <c r="B16" s="16" t="s">
        <v>28</v>
      </c>
      <c r="C16" s="17" t="s">
        <v>7</v>
      </c>
      <c r="D16" s="18">
        <v>1</v>
      </c>
      <c r="E16" s="35"/>
      <c r="F16" s="19">
        <f t="shared" si="0"/>
        <v>0</v>
      </c>
      <c r="G16" s="20" t="s">
        <v>77</v>
      </c>
    </row>
    <row r="17" spans="1:7" x14ac:dyDescent="0.25">
      <c r="A17" s="15" t="s">
        <v>49</v>
      </c>
      <c r="B17" s="16" t="s">
        <v>50</v>
      </c>
      <c r="C17" s="17" t="s">
        <v>8</v>
      </c>
      <c r="D17" s="18">
        <v>70</v>
      </c>
      <c r="E17" s="35"/>
      <c r="F17" s="19">
        <f t="shared" si="0"/>
        <v>0</v>
      </c>
      <c r="G17" s="20" t="s">
        <v>68</v>
      </c>
    </row>
    <row r="18" spans="1:7" x14ac:dyDescent="0.25">
      <c r="A18" s="15" t="s">
        <v>29</v>
      </c>
      <c r="B18" s="16" t="s">
        <v>27</v>
      </c>
      <c r="C18" s="17" t="s">
        <v>7</v>
      </c>
      <c r="D18" s="18">
        <v>1</v>
      </c>
      <c r="E18" s="35"/>
      <c r="F18" s="19">
        <f t="shared" si="0"/>
        <v>0</v>
      </c>
      <c r="G18" s="20" t="s">
        <v>68</v>
      </c>
    </row>
    <row r="19" spans="1:7" ht="23.4" x14ac:dyDescent="0.25">
      <c r="A19" s="15" t="s">
        <v>31</v>
      </c>
      <c r="B19" s="16" t="s">
        <v>32</v>
      </c>
      <c r="C19" s="17" t="s">
        <v>3</v>
      </c>
      <c r="D19" s="18">
        <f>70</f>
        <v>70</v>
      </c>
      <c r="E19" s="35"/>
      <c r="F19" s="19">
        <f t="shared" si="0"/>
        <v>0</v>
      </c>
      <c r="G19" s="20" t="s">
        <v>73</v>
      </c>
    </row>
    <row r="20" spans="1:7" x14ac:dyDescent="0.25">
      <c r="A20" s="15" t="s">
        <v>1</v>
      </c>
      <c r="B20" s="16" t="s">
        <v>2</v>
      </c>
      <c r="C20" s="17" t="s">
        <v>3</v>
      </c>
      <c r="D20" s="18">
        <v>0.38</v>
      </c>
      <c r="E20" s="35"/>
      <c r="F20" s="19">
        <f t="shared" si="0"/>
        <v>0</v>
      </c>
      <c r="G20" s="20"/>
    </row>
    <row r="21" spans="1:7" x14ac:dyDescent="0.25">
      <c r="A21" s="15" t="s">
        <v>4</v>
      </c>
      <c r="B21" s="16" t="s">
        <v>22</v>
      </c>
      <c r="C21" s="17" t="s">
        <v>5</v>
      </c>
      <c r="D21" s="18">
        <v>57.32</v>
      </c>
      <c r="E21" s="35"/>
      <c r="F21" s="19">
        <f t="shared" si="0"/>
        <v>0</v>
      </c>
      <c r="G21" s="20"/>
    </row>
    <row r="22" spans="1:7" ht="30" customHeight="1" x14ac:dyDescent="0.25">
      <c r="A22" s="15" t="s">
        <v>54</v>
      </c>
      <c r="B22" s="16" t="s">
        <v>56</v>
      </c>
      <c r="C22" s="17" t="s">
        <v>0</v>
      </c>
      <c r="D22" s="18">
        <f>((150+200)/2*80+250*110+20*330)/9</f>
        <v>5344.4444444444443</v>
      </c>
      <c r="E22" s="35"/>
      <c r="F22" s="19">
        <f t="shared" si="0"/>
        <v>0</v>
      </c>
      <c r="G22" s="20" t="s">
        <v>78</v>
      </c>
    </row>
    <row r="23" spans="1:7" ht="23.4" x14ac:dyDescent="0.25">
      <c r="A23" s="15" t="s">
        <v>51</v>
      </c>
      <c r="B23" s="16" t="s">
        <v>53</v>
      </c>
      <c r="C23" s="17" t="s">
        <v>0</v>
      </c>
      <c r="D23" s="18">
        <f>9247.36+30*60/9+30*50/9</f>
        <v>9614.0266666666666</v>
      </c>
      <c r="E23" s="35"/>
      <c r="F23" s="19">
        <f t="shared" si="0"/>
        <v>0</v>
      </c>
      <c r="G23" s="20" t="s">
        <v>59</v>
      </c>
    </row>
    <row r="24" spans="1:7" x14ac:dyDescent="0.25">
      <c r="A24" s="15" t="s">
        <v>33</v>
      </c>
      <c r="B24" s="16" t="s">
        <v>74</v>
      </c>
      <c r="C24" s="17" t="s">
        <v>10</v>
      </c>
      <c r="D24" s="18">
        <f>1616/27</f>
        <v>59.851851851851855</v>
      </c>
      <c r="E24" s="35"/>
      <c r="F24" s="19">
        <f t="shared" si="0"/>
        <v>0</v>
      </c>
      <c r="G24" s="20" t="s">
        <v>69</v>
      </c>
    </row>
    <row r="25" spans="1:7" x14ac:dyDescent="0.25">
      <c r="A25" s="15" t="s">
        <v>34</v>
      </c>
      <c r="B25" s="16" t="s">
        <v>66</v>
      </c>
      <c r="C25" s="17" t="s">
        <v>10</v>
      </c>
      <c r="D25" s="18">
        <f>808/27</f>
        <v>29.925925925925927</v>
      </c>
      <c r="E25" s="35"/>
      <c r="F25" s="19">
        <f t="shared" si="0"/>
        <v>0</v>
      </c>
      <c r="G25" s="20" t="s">
        <v>70</v>
      </c>
    </row>
    <row r="26" spans="1:7" ht="23.4" x14ac:dyDescent="0.25">
      <c r="A26" s="15" t="s">
        <v>35</v>
      </c>
      <c r="B26" s="16" t="s">
        <v>58</v>
      </c>
      <c r="C26" s="17" t="s">
        <v>8</v>
      </c>
      <c r="D26" s="18">
        <f>100*2+20</f>
        <v>220</v>
      </c>
      <c r="E26" s="35"/>
      <c r="F26" s="19">
        <f t="shared" si="0"/>
        <v>0</v>
      </c>
      <c r="G26" s="20" t="s">
        <v>81</v>
      </c>
    </row>
    <row r="27" spans="1:7" x14ac:dyDescent="0.25">
      <c r="A27" s="15" t="s">
        <v>36</v>
      </c>
      <c r="B27" s="16" t="s">
        <v>52</v>
      </c>
      <c r="C27" s="17" t="s">
        <v>7</v>
      </c>
      <c r="D27" s="18">
        <v>1</v>
      </c>
      <c r="E27" s="35"/>
      <c r="F27" s="19">
        <f t="shared" si="0"/>
        <v>0</v>
      </c>
      <c r="G27" s="20" t="s">
        <v>60</v>
      </c>
    </row>
    <row r="28" spans="1:7" ht="23.4" x14ac:dyDescent="0.25">
      <c r="A28" s="15" t="s">
        <v>37</v>
      </c>
      <c r="B28" s="16" t="s">
        <v>57</v>
      </c>
      <c r="C28" s="17" t="s">
        <v>7</v>
      </c>
      <c r="D28" s="18">
        <f>((10+115)*2+(10+225)*2)/10</f>
        <v>72</v>
      </c>
      <c r="E28" s="35"/>
      <c r="F28" s="19">
        <f>D28*E28</f>
        <v>0</v>
      </c>
      <c r="G28" s="20" t="s">
        <v>82</v>
      </c>
    </row>
    <row r="29" spans="1:7" ht="24" thickBot="1" x14ac:dyDescent="0.3">
      <c r="A29" s="21" t="s">
        <v>38</v>
      </c>
      <c r="B29" s="22" t="s">
        <v>71</v>
      </c>
      <c r="C29" s="23" t="s">
        <v>7</v>
      </c>
      <c r="D29" s="24">
        <f>8+15</f>
        <v>23</v>
      </c>
      <c r="E29" s="36"/>
      <c r="F29" s="25">
        <f>D29*E29</f>
        <v>0</v>
      </c>
      <c r="G29" s="26" t="s">
        <v>72</v>
      </c>
    </row>
    <row r="30" spans="1:7" ht="14.4" thickTop="1" thickBot="1" x14ac:dyDescent="0.3">
      <c r="A30" s="27" t="s">
        <v>55</v>
      </c>
      <c r="B30" s="28"/>
      <c r="C30" s="29"/>
      <c r="D30" s="30"/>
      <c r="E30" s="31"/>
      <c r="F30" s="32">
        <f>SUM(F7:F29)</f>
        <v>0</v>
      </c>
      <c r="G30" s="33"/>
    </row>
  </sheetData>
  <sheetProtection password="CCAA" sheet="1"/>
  <mergeCells count="4">
    <mergeCell ref="A2:F2"/>
    <mergeCell ref="A3:F3"/>
    <mergeCell ref="A4:F4"/>
    <mergeCell ref="A1:G1"/>
  </mergeCells>
  <pageMargins left="0.25" right="0.25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Sheet</vt:lpstr>
      <vt:lpstr>'Bid Sheet'!Print_Area</vt:lpstr>
    </vt:vector>
  </TitlesOfParts>
  <Company>Leon County BCC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ScottS</dc:creator>
  <cp:lastModifiedBy>Rodger Kirkland</cp:lastModifiedBy>
  <cp:lastPrinted>2013-02-07T21:16:40Z</cp:lastPrinted>
  <dcterms:created xsi:type="dcterms:W3CDTF">2002-10-16T19:43:39Z</dcterms:created>
  <dcterms:modified xsi:type="dcterms:W3CDTF">2013-02-14T17:54:01Z</dcterms:modified>
</cp:coreProperties>
</file>